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80" windowHeight="1029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5" i="1" l="1"/>
  <c r="C74" i="1" l="1"/>
  <c r="C75" i="1"/>
  <c r="C76" i="1"/>
  <c r="C77" i="1"/>
  <c r="C78" i="1"/>
  <c r="C73" i="1"/>
  <c r="C72" i="1"/>
  <c r="C111" i="1" l="1"/>
  <c r="C110" i="1"/>
  <c r="C109" i="1"/>
  <c r="C103" i="1"/>
  <c r="C102" i="1"/>
  <c r="C101" i="1"/>
  <c r="C100" i="1"/>
  <c r="C99" i="1"/>
  <c r="C98" i="1"/>
  <c r="C97" i="1"/>
  <c r="C96" i="1"/>
  <c r="C95" i="1"/>
  <c r="C94" i="1"/>
  <c r="C93" i="1"/>
  <c r="C87" i="1"/>
  <c r="C86" i="1"/>
  <c r="C85" i="1"/>
  <c r="C84" i="1"/>
  <c r="C83" i="1"/>
  <c r="C82" i="1"/>
  <c r="C81" i="1"/>
  <c r="C68" i="1"/>
  <c r="C67" i="1"/>
  <c r="C66" i="1"/>
  <c r="C65" i="1"/>
  <c r="C64" i="1"/>
  <c r="C63" i="1"/>
  <c r="C62" i="1"/>
  <c r="C58" i="1"/>
  <c r="C57" i="1"/>
  <c r="C56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1" i="1"/>
  <c r="C30" i="1"/>
  <c r="C29" i="1"/>
  <c r="C27" i="1"/>
  <c r="C25" i="1"/>
  <c r="C24" i="1"/>
  <c r="C23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8" i="1"/>
  <c r="C7" i="1"/>
</calcChain>
</file>

<file path=xl/sharedStrings.xml><?xml version="1.0" encoding="utf-8"?>
<sst xmlns="http://schemas.openxmlformats.org/spreadsheetml/2006/main" count="205" uniqueCount="90">
  <si>
    <t>Vindsinredning mindre eller lika med 199</t>
  </si>
  <si>
    <t>Stor enkel, oisolerad större än 600</t>
  </si>
  <si>
    <t>0-49</t>
  </si>
  <si>
    <t>50-129</t>
  </si>
  <si>
    <t>130-199</t>
  </si>
  <si>
    <t>200-299</t>
  </si>
  <si>
    <t>300-499</t>
  </si>
  <si>
    <t>500-799</t>
  </si>
  <si>
    <t>800-1199</t>
  </si>
  <si>
    <t>1200-1999</t>
  </si>
  <si>
    <t>2000-2999</t>
  </si>
  <si>
    <t>3000-3999</t>
  </si>
  <si>
    <t>4000-4999</t>
  </si>
  <si>
    <t>5000-5999</t>
  </si>
  <si>
    <t>6000-7999</t>
  </si>
  <si>
    <t>8000-9999</t>
  </si>
  <si>
    <t>15000-24999</t>
  </si>
  <si>
    <t>10000-14999</t>
  </si>
  <si>
    <t>25000-49999</t>
  </si>
  <si>
    <t>50000-100000</t>
  </si>
  <si>
    <t>mPBB</t>
  </si>
  <si>
    <t>N</t>
  </si>
  <si>
    <t>OF</t>
  </si>
  <si>
    <t>Källsorteringsbehållare…</t>
  </si>
  <si>
    <t>Indata</t>
  </si>
  <si>
    <t>16-49</t>
  </si>
  <si>
    <t>Typ: garage,…&lt;=50% av ursprunglig BTA</t>
  </si>
  <si>
    <t>Burspråk</t>
  </si>
  <si>
    <t>Takkupa</t>
  </si>
  <si>
    <t>Nätstation/pumpstation</t>
  </si>
  <si>
    <t>Rullstolsgarage…</t>
  </si>
  <si>
    <t>Sommarveranda, restaurang</t>
  </si>
  <si>
    <t>Fasadändring mindre</t>
  </si>
  <si>
    <t>Fasadädring större</t>
  </si>
  <si>
    <t>Bostadshiss</t>
  </si>
  <si>
    <t>Hiss/ramp</t>
  </si>
  <si>
    <t>Mur och eller plank vid enbostadshus</t>
  </si>
  <si>
    <t>Mur och/eller plank - bullerplank/…</t>
  </si>
  <si>
    <t>Solfångare - ej på en- och tvåbostadshus...</t>
  </si>
  <si>
    <t>Eldstad</t>
  </si>
  <si>
    <t>Grundförstärkning enbostadshus</t>
  </si>
  <si>
    <t>Ventilationsanläggning enbostadshus</t>
  </si>
  <si>
    <t>Ändring av bärande konstruktion/brandskyddet större</t>
  </si>
  <si>
    <t>Sopsug</t>
  </si>
  <si>
    <t>Fettavskiljare</t>
  </si>
  <si>
    <t>Rivning utanför planlagt område</t>
  </si>
  <si>
    <t>HF</t>
  </si>
  <si>
    <t>Ändring av bärande konstruktion/brandskyddet mindre</t>
  </si>
  <si>
    <t>Anslutning till kommunalt vatten och/eller avlopp</t>
  </si>
  <si>
    <t>250-999</t>
  </si>
  <si>
    <t>Stambyte (Påverkar brandskyddet)</t>
  </si>
  <si>
    <t>kr/timma</t>
  </si>
  <si>
    <t>Åtgärd</t>
  </si>
  <si>
    <t xml:space="preserve">Grundförstärkning </t>
  </si>
  <si>
    <t>Vatten- och eller avlopp övriga</t>
  </si>
  <si>
    <t>Avgift för lov, startbesked, slutbesked</t>
  </si>
  <si>
    <t>Avgift för startbesked, slutbesked</t>
  </si>
  <si>
    <t>Timersättning</t>
  </si>
  <si>
    <t>kr</t>
  </si>
  <si>
    <t>Enligt tabell ovan*0,3</t>
  </si>
  <si>
    <t>Balkong 1-5</t>
  </si>
  <si>
    <t>Inglasning av balkong 1-5 st</t>
  </si>
  <si>
    <t>Inglasning av uteplats/uterum oavsett storlek</t>
  </si>
  <si>
    <t>Nybyggnad</t>
  </si>
  <si>
    <t>Tillbyggnad</t>
  </si>
  <si>
    <t>Mindre eller lika med 15</t>
  </si>
  <si>
    <t>Enkla byggnader</t>
  </si>
  <si>
    <t>Kiosk, manskapsbod</t>
  </si>
  <si>
    <t>Övriga åtgärder</t>
  </si>
  <si>
    <t>Balkong fler än 5 st</t>
  </si>
  <si>
    <t>Inglasning av balkong fler än 5 st</t>
  </si>
  <si>
    <t>Frivilligt bygglov (det vill säga prövning av lov för åtgärd som egentligen inte kräver lov) kostar lika mycket som om ätgärden var lovpliktig.</t>
  </si>
  <si>
    <t>Anmälan ("Bygganmälan")</t>
  </si>
  <si>
    <t xml:space="preserve">Rivning </t>
  </si>
  <si>
    <t>Mindre än 50</t>
  </si>
  <si>
    <t>Större än 1000</t>
  </si>
  <si>
    <t>Tidersättning</t>
  </si>
  <si>
    <t>Area (m2 BTA)</t>
  </si>
  <si>
    <t>Mycket enkla byggnader mindre än 49 m2 BTA</t>
  </si>
  <si>
    <t>Komplementbyggnad mindre än 50 m2 BTA</t>
  </si>
  <si>
    <t>Komplementbyggnad större än 50 m2 BTA</t>
  </si>
  <si>
    <t>Tillbyggnad fritidshus&lt;=50 m2 BTA</t>
  </si>
  <si>
    <t>Tillbyggnad växthus&gt;15 m2 BTA</t>
  </si>
  <si>
    <t>Fritidshus 40-80 m2 BTA</t>
  </si>
  <si>
    <t>Kolonistuga &lt; 40 m2 BTA</t>
  </si>
  <si>
    <t>Växthus, lusthus…15-50 m2 BTA</t>
  </si>
  <si>
    <t>Skärmtak 15-30 m2 BTA</t>
  </si>
  <si>
    <t>Skärmtak större eller lika med 31 m2 BTA</t>
  </si>
  <si>
    <t>Area (m2 BTA) eller åtgärd</t>
  </si>
  <si>
    <t>Ventilationsanläggning övriga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</si>
</sst>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0" fillId="2" borderId="1" xfId="0" applyFill="1" applyBorder="1"/>
    <xf numFmtId="0" fontId="1" fillId="0" borderId="0" xfId="0" applyFont="1"/>
    <xf numFmtId="1" fontId="1" fillId="0" borderId="0" xfId="0" applyNumberFormat="1" applyFont="1"/>
    <xf numFmtId="1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1" fontId="2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ont="1"/>
    <xf numFmtId="1" fontId="0" fillId="0" borderId="0" xfId="0" applyNumberFormat="1" applyFont="1"/>
    <xf numFmtId="1" fontId="0" fillId="0" borderId="0" xfId="0" applyNumberFormat="1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topLeftCell="A30" zoomScaleNormal="100" workbookViewId="0">
      <selection activeCell="C7" sqref="C7"/>
    </sheetView>
  </sheetViews>
  <sheetFormatPr defaultRowHeight="15" x14ac:dyDescent="0.25"/>
  <cols>
    <col min="1" max="1" width="51.140625" bestFit="1" customWidth="1"/>
    <col min="2" max="2" width="5" hidden="1" customWidth="1"/>
    <col min="3" max="3" width="35.42578125" style="1" bestFit="1" customWidth="1"/>
    <col min="5" max="5" width="23.28515625" bestFit="1" customWidth="1"/>
  </cols>
  <sheetData>
    <row r="1" spans="1:4" s="2" customFormat="1" ht="18.75" hidden="1" x14ac:dyDescent="0.3">
      <c r="A1" s="2" t="s">
        <v>24</v>
      </c>
      <c r="C1" s="3"/>
    </row>
    <row r="2" spans="1:4" hidden="1" x14ac:dyDescent="0.25">
      <c r="A2" t="s">
        <v>20</v>
      </c>
      <c r="B2" s="4">
        <v>45.5</v>
      </c>
      <c r="C2" s="7"/>
    </row>
    <row r="3" spans="1:4" hidden="1" x14ac:dyDescent="0.25">
      <c r="A3" t="s">
        <v>21</v>
      </c>
      <c r="B3" s="4">
        <v>0.9</v>
      </c>
      <c r="C3" s="7"/>
    </row>
    <row r="4" spans="1:4" hidden="1" x14ac:dyDescent="0.25">
      <c r="C4" s="7"/>
    </row>
    <row r="5" spans="1:4" s="2" customFormat="1" ht="18.75" x14ac:dyDescent="0.3">
      <c r="A5" s="2" t="s">
        <v>63</v>
      </c>
      <c r="C5" s="3"/>
    </row>
    <row r="6" spans="1:4" s="5" customFormat="1" x14ac:dyDescent="0.25">
      <c r="A6" s="5" t="s">
        <v>77</v>
      </c>
      <c r="B6" s="5" t="s">
        <v>22</v>
      </c>
      <c r="C6" s="6" t="s">
        <v>55</v>
      </c>
    </row>
    <row r="7" spans="1:4" x14ac:dyDescent="0.25">
      <c r="A7" s="8" t="s">
        <v>78</v>
      </c>
      <c r="B7">
        <v>2</v>
      </c>
      <c r="C7" s="7">
        <f>B7*B$2*(20+20)*B$3</f>
        <v>3276</v>
      </c>
      <c r="D7" t="s">
        <v>58</v>
      </c>
    </row>
    <row r="8" spans="1:4" x14ac:dyDescent="0.25">
      <c r="A8" s="8" t="s">
        <v>2</v>
      </c>
      <c r="B8">
        <v>4</v>
      </c>
      <c r="C8" s="7">
        <f t="shared" ref="C8:C25" si="0">B8*B$2*(24+28)*B$3</f>
        <v>8517.6</v>
      </c>
      <c r="D8" t="s">
        <v>58</v>
      </c>
    </row>
    <row r="9" spans="1:4" x14ac:dyDescent="0.25">
      <c r="A9" s="8" t="s">
        <v>3</v>
      </c>
      <c r="B9">
        <v>6</v>
      </c>
      <c r="C9" s="7">
        <f t="shared" si="0"/>
        <v>12776.4</v>
      </c>
      <c r="D9" t="s">
        <v>58</v>
      </c>
    </row>
    <row r="10" spans="1:4" x14ac:dyDescent="0.25">
      <c r="A10" s="8" t="s">
        <v>4</v>
      </c>
      <c r="B10">
        <v>8</v>
      </c>
      <c r="C10" s="7">
        <f t="shared" si="0"/>
        <v>17035.2</v>
      </c>
      <c r="D10" t="s">
        <v>58</v>
      </c>
    </row>
    <row r="11" spans="1:4" x14ac:dyDescent="0.25">
      <c r="A11" s="8" t="s">
        <v>5</v>
      </c>
      <c r="B11">
        <v>10</v>
      </c>
      <c r="C11" s="7">
        <f t="shared" si="0"/>
        <v>21294</v>
      </c>
      <c r="D11" t="s">
        <v>58</v>
      </c>
    </row>
    <row r="12" spans="1:4" x14ac:dyDescent="0.25">
      <c r="A12" s="8" t="s">
        <v>6</v>
      </c>
      <c r="B12">
        <v>14</v>
      </c>
      <c r="C12" s="7">
        <f t="shared" si="0"/>
        <v>29811.600000000002</v>
      </c>
      <c r="D12" t="s">
        <v>58</v>
      </c>
    </row>
    <row r="13" spans="1:4" hidden="1" x14ac:dyDescent="0.25">
      <c r="A13" s="8" t="s">
        <v>7</v>
      </c>
      <c r="B13">
        <v>20</v>
      </c>
      <c r="C13" s="7">
        <f t="shared" si="0"/>
        <v>42588</v>
      </c>
      <c r="D13" t="s">
        <v>58</v>
      </c>
    </row>
    <row r="14" spans="1:4" hidden="1" x14ac:dyDescent="0.25">
      <c r="A14" s="8" t="s">
        <v>8</v>
      </c>
      <c r="B14">
        <v>26</v>
      </c>
      <c r="C14" s="7">
        <f t="shared" si="0"/>
        <v>55364.4</v>
      </c>
      <c r="D14" t="s">
        <v>58</v>
      </c>
    </row>
    <row r="15" spans="1:4" hidden="1" x14ac:dyDescent="0.25">
      <c r="A15" s="8" t="s">
        <v>9</v>
      </c>
      <c r="B15">
        <v>36</v>
      </c>
      <c r="C15" s="7">
        <f t="shared" si="0"/>
        <v>76658.400000000009</v>
      </c>
      <c r="D15" t="s">
        <v>58</v>
      </c>
    </row>
    <row r="16" spans="1:4" hidden="1" x14ac:dyDescent="0.25">
      <c r="A16" s="8" t="s">
        <v>10</v>
      </c>
      <c r="B16">
        <v>46</v>
      </c>
      <c r="C16" s="7">
        <f t="shared" si="0"/>
        <v>97952.400000000009</v>
      </c>
      <c r="D16" t="s">
        <v>58</v>
      </c>
    </row>
    <row r="17" spans="1:4" hidden="1" x14ac:dyDescent="0.25">
      <c r="A17" s="8" t="s">
        <v>11</v>
      </c>
      <c r="B17">
        <v>56</v>
      </c>
      <c r="C17" s="7">
        <f t="shared" si="0"/>
        <v>119246.40000000001</v>
      </c>
      <c r="D17" t="s">
        <v>58</v>
      </c>
    </row>
    <row r="18" spans="1:4" hidden="1" x14ac:dyDescent="0.25">
      <c r="A18" s="8" t="s">
        <v>12</v>
      </c>
      <c r="B18">
        <v>64</v>
      </c>
      <c r="C18" s="7">
        <f t="shared" si="0"/>
        <v>136281.60000000001</v>
      </c>
      <c r="D18" t="s">
        <v>58</v>
      </c>
    </row>
    <row r="19" spans="1:4" hidden="1" x14ac:dyDescent="0.25">
      <c r="A19" s="8" t="s">
        <v>13</v>
      </c>
      <c r="B19">
        <v>72</v>
      </c>
      <c r="C19" s="7">
        <f t="shared" si="0"/>
        <v>153316.80000000002</v>
      </c>
      <c r="D19" t="s">
        <v>58</v>
      </c>
    </row>
    <row r="20" spans="1:4" hidden="1" x14ac:dyDescent="0.25">
      <c r="A20" s="8" t="s">
        <v>14</v>
      </c>
      <c r="B20">
        <v>88</v>
      </c>
      <c r="C20" s="7">
        <f t="shared" si="0"/>
        <v>187387.2</v>
      </c>
      <c r="D20" t="s">
        <v>58</v>
      </c>
    </row>
    <row r="21" spans="1:4" hidden="1" x14ac:dyDescent="0.25">
      <c r="A21" s="8" t="s">
        <v>15</v>
      </c>
      <c r="B21">
        <v>100</v>
      </c>
      <c r="C21" s="7">
        <f t="shared" si="0"/>
        <v>212940</v>
      </c>
      <c r="D21" t="s">
        <v>58</v>
      </c>
    </row>
    <row r="22" spans="1:4" hidden="1" x14ac:dyDescent="0.25">
      <c r="A22" s="8" t="s">
        <v>17</v>
      </c>
      <c r="B22">
        <v>125</v>
      </c>
      <c r="C22" s="7">
        <f t="shared" si="0"/>
        <v>266175</v>
      </c>
      <c r="D22" t="s">
        <v>58</v>
      </c>
    </row>
    <row r="23" spans="1:4" hidden="1" x14ac:dyDescent="0.25">
      <c r="A23" s="8" t="s">
        <v>16</v>
      </c>
      <c r="B23">
        <v>170</v>
      </c>
      <c r="C23" s="7">
        <f t="shared" si="0"/>
        <v>361998</v>
      </c>
      <c r="D23" t="s">
        <v>58</v>
      </c>
    </row>
    <row r="24" spans="1:4" hidden="1" x14ac:dyDescent="0.25">
      <c r="A24" s="8" t="s">
        <v>18</v>
      </c>
      <c r="B24">
        <v>235</v>
      </c>
      <c r="C24" s="7">
        <f t="shared" si="0"/>
        <v>500409</v>
      </c>
      <c r="D24" t="s">
        <v>58</v>
      </c>
    </row>
    <row r="25" spans="1:4" hidden="1" x14ac:dyDescent="0.25">
      <c r="A25" s="8" t="s">
        <v>19</v>
      </c>
      <c r="B25">
        <v>400</v>
      </c>
      <c r="C25" s="7">
        <f t="shared" si="0"/>
        <v>851760</v>
      </c>
      <c r="D25" t="s">
        <v>58</v>
      </c>
    </row>
    <row r="26" spans="1:4" hidden="1" x14ac:dyDescent="0.25">
      <c r="A26" s="8" t="s">
        <v>1</v>
      </c>
      <c r="C26" s="7" t="s">
        <v>59</v>
      </c>
      <c r="D26" t="s">
        <v>58</v>
      </c>
    </row>
    <row r="27" spans="1:4" hidden="1" x14ac:dyDescent="0.25">
      <c r="A27" s="8" t="s">
        <v>0</v>
      </c>
      <c r="B27">
        <v>8</v>
      </c>
      <c r="C27" s="7">
        <f>B27*B$2*(24+28)*B$3</f>
        <v>17035.2</v>
      </c>
      <c r="D27" t="s">
        <v>58</v>
      </c>
    </row>
    <row r="28" spans="1:4" x14ac:dyDescent="0.25">
      <c r="A28" s="8"/>
      <c r="C28" s="7"/>
    </row>
    <row r="29" spans="1:4" x14ac:dyDescent="0.25">
      <c r="A29" s="8" t="s">
        <v>79</v>
      </c>
      <c r="B29">
        <v>2</v>
      </c>
      <c r="C29" s="7">
        <f>B29*B$2*(24+28)*B$3</f>
        <v>4258.8</v>
      </c>
      <c r="D29" t="s">
        <v>58</v>
      </c>
    </row>
    <row r="30" spans="1:4" x14ac:dyDescent="0.25">
      <c r="A30" s="8" t="s">
        <v>80</v>
      </c>
      <c r="B30">
        <v>4</v>
      </c>
      <c r="C30" s="7">
        <f>B30*B$2*(24+28)*B$3</f>
        <v>8517.6</v>
      </c>
      <c r="D30" t="s">
        <v>58</v>
      </c>
    </row>
    <row r="31" spans="1:4" hidden="1" x14ac:dyDescent="0.25">
      <c r="A31" s="8" t="s">
        <v>23</v>
      </c>
      <c r="B31">
        <v>4</v>
      </c>
      <c r="C31" s="7">
        <f>B31*B$2*(24+28)*B$3</f>
        <v>8517.6</v>
      </c>
      <c r="D31" t="s">
        <v>58</v>
      </c>
    </row>
    <row r="32" spans="1:4" x14ac:dyDescent="0.25">
      <c r="A32" s="8"/>
      <c r="C32" s="7"/>
    </row>
    <row r="33" spans="1:4" s="2" customFormat="1" ht="18.75" x14ac:dyDescent="0.3">
      <c r="A33" s="9" t="s">
        <v>64</v>
      </c>
      <c r="C33" s="11"/>
    </row>
    <row r="34" spans="1:4" s="5" customFormat="1" x14ac:dyDescent="0.25">
      <c r="A34" s="10" t="s">
        <v>77</v>
      </c>
      <c r="B34" s="5" t="s">
        <v>22</v>
      </c>
      <c r="C34" s="6" t="s">
        <v>55</v>
      </c>
    </row>
    <row r="35" spans="1:4" x14ac:dyDescent="0.25">
      <c r="A35" s="8" t="s">
        <v>65</v>
      </c>
      <c r="B35">
        <v>3</v>
      </c>
      <c r="C35" s="7">
        <f>B35*B$2*(14+10)*B$3</f>
        <v>2948.4</v>
      </c>
      <c r="D35" t="s">
        <v>58</v>
      </c>
    </row>
    <row r="36" spans="1:4" x14ac:dyDescent="0.25">
      <c r="A36" s="8" t="s">
        <v>25</v>
      </c>
      <c r="B36">
        <v>4</v>
      </c>
      <c r="C36" s="7">
        <f>B36*B$2*(17+15)*B$3</f>
        <v>5241.6000000000004</v>
      </c>
      <c r="D36" t="s">
        <v>58</v>
      </c>
    </row>
    <row r="37" spans="1:4" x14ac:dyDescent="0.25">
      <c r="A37" s="8" t="s">
        <v>3</v>
      </c>
      <c r="B37">
        <v>6</v>
      </c>
      <c r="C37" s="7">
        <f>B37*B$2*(17+28)*B$3</f>
        <v>11056.5</v>
      </c>
      <c r="D37" t="s">
        <v>58</v>
      </c>
    </row>
    <row r="38" spans="1:4" x14ac:dyDescent="0.25">
      <c r="A38" s="8" t="s">
        <v>4</v>
      </c>
      <c r="B38">
        <v>8</v>
      </c>
      <c r="C38" s="7">
        <f>B38*B$2*(17+28)*B$3</f>
        <v>14742</v>
      </c>
      <c r="D38" t="s">
        <v>58</v>
      </c>
    </row>
    <row r="39" spans="1:4" x14ac:dyDescent="0.25">
      <c r="A39" s="8" t="s">
        <v>5</v>
      </c>
      <c r="B39">
        <v>10</v>
      </c>
      <c r="C39" s="7">
        <f>B39*B$2*(17+28)*B$3</f>
        <v>18427.5</v>
      </c>
      <c r="D39" t="s">
        <v>58</v>
      </c>
    </row>
    <row r="40" spans="1:4" x14ac:dyDescent="0.25">
      <c r="A40" s="8" t="s">
        <v>6</v>
      </c>
      <c r="B40">
        <v>14</v>
      </c>
      <c r="C40" s="7">
        <f>B40*B$2*(17+28)*B$3</f>
        <v>25798.5</v>
      </c>
      <c r="D40" t="s">
        <v>58</v>
      </c>
    </row>
    <row r="41" spans="1:4" hidden="1" x14ac:dyDescent="0.25">
      <c r="A41" s="8" t="s">
        <v>7</v>
      </c>
      <c r="B41">
        <v>20</v>
      </c>
      <c r="C41" s="7">
        <f t="shared" ref="C41:C53" si="1">B41*B$2*(24+28)*B$3</f>
        <v>42588</v>
      </c>
      <c r="D41" t="s">
        <v>58</v>
      </c>
    </row>
    <row r="42" spans="1:4" hidden="1" x14ac:dyDescent="0.25">
      <c r="A42" s="8" t="s">
        <v>8</v>
      </c>
      <c r="B42">
        <v>26</v>
      </c>
      <c r="C42" s="7">
        <f t="shared" si="1"/>
        <v>55364.4</v>
      </c>
      <c r="D42" t="s">
        <v>58</v>
      </c>
    </row>
    <row r="43" spans="1:4" hidden="1" x14ac:dyDescent="0.25">
      <c r="A43" s="8" t="s">
        <v>9</v>
      </c>
      <c r="B43">
        <v>36</v>
      </c>
      <c r="C43" s="7">
        <f t="shared" si="1"/>
        <v>76658.400000000009</v>
      </c>
      <c r="D43" t="s">
        <v>58</v>
      </c>
    </row>
    <row r="44" spans="1:4" hidden="1" x14ac:dyDescent="0.25">
      <c r="A44" s="8" t="s">
        <v>10</v>
      </c>
      <c r="B44">
        <v>46</v>
      </c>
      <c r="C44" s="7">
        <f t="shared" si="1"/>
        <v>97952.400000000009</v>
      </c>
      <c r="D44" t="s">
        <v>58</v>
      </c>
    </row>
    <row r="45" spans="1:4" hidden="1" x14ac:dyDescent="0.25">
      <c r="A45" s="8" t="s">
        <v>11</v>
      </c>
      <c r="B45">
        <v>56</v>
      </c>
      <c r="C45" s="7">
        <f t="shared" si="1"/>
        <v>119246.40000000001</v>
      </c>
      <c r="D45" t="s">
        <v>58</v>
      </c>
    </row>
    <row r="46" spans="1:4" hidden="1" x14ac:dyDescent="0.25">
      <c r="A46" s="8" t="s">
        <v>12</v>
      </c>
      <c r="B46">
        <v>64</v>
      </c>
      <c r="C46" s="7">
        <f t="shared" si="1"/>
        <v>136281.60000000001</v>
      </c>
      <c r="D46" t="s">
        <v>58</v>
      </c>
    </row>
    <row r="47" spans="1:4" hidden="1" x14ac:dyDescent="0.25">
      <c r="A47" s="8" t="s">
        <v>13</v>
      </c>
      <c r="B47">
        <v>72</v>
      </c>
      <c r="C47" s="7">
        <f t="shared" si="1"/>
        <v>153316.80000000002</v>
      </c>
      <c r="D47" t="s">
        <v>58</v>
      </c>
    </row>
    <row r="48" spans="1:4" hidden="1" x14ac:dyDescent="0.25">
      <c r="A48" s="8" t="s">
        <v>14</v>
      </c>
      <c r="B48">
        <v>88</v>
      </c>
      <c r="C48" s="7">
        <f t="shared" si="1"/>
        <v>187387.2</v>
      </c>
      <c r="D48" t="s">
        <v>58</v>
      </c>
    </row>
    <row r="49" spans="1:4" hidden="1" x14ac:dyDescent="0.25">
      <c r="A49" s="8" t="s">
        <v>15</v>
      </c>
      <c r="B49">
        <v>100</v>
      </c>
      <c r="C49" s="7">
        <f t="shared" si="1"/>
        <v>212940</v>
      </c>
      <c r="D49" t="s">
        <v>58</v>
      </c>
    </row>
    <row r="50" spans="1:4" hidden="1" x14ac:dyDescent="0.25">
      <c r="A50" s="8" t="s">
        <v>17</v>
      </c>
      <c r="B50">
        <v>125</v>
      </c>
      <c r="C50" s="7">
        <f t="shared" si="1"/>
        <v>266175</v>
      </c>
      <c r="D50" t="s">
        <v>58</v>
      </c>
    </row>
    <row r="51" spans="1:4" hidden="1" x14ac:dyDescent="0.25">
      <c r="A51" s="8" t="s">
        <v>16</v>
      </c>
      <c r="B51">
        <v>170</v>
      </c>
      <c r="C51" s="7">
        <f t="shared" si="1"/>
        <v>361998</v>
      </c>
      <c r="D51" t="s">
        <v>58</v>
      </c>
    </row>
    <row r="52" spans="1:4" hidden="1" x14ac:dyDescent="0.25">
      <c r="A52" s="8" t="s">
        <v>18</v>
      </c>
      <c r="B52">
        <v>235</v>
      </c>
      <c r="C52" s="7">
        <f t="shared" si="1"/>
        <v>500409</v>
      </c>
      <c r="D52" t="s">
        <v>58</v>
      </c>
    </row>
    <row r="53" spans="1:4" hidden="1" x14ac:dyDescent="0.25">
      <c r="A53" s="8" t="s">
        <v>19</v>
      </c>
      <c r="B53">
        <v>400</v>
      </c>
      <c r="C53" s="7">
        <f t="shared" si="1"/>
        <v>851760</v>
      </c>
      <c r="D53" t="s">
        <v>58</v>
      </c>
    </row>
    <row r="54" spans="1:4" hidden="1" x14ac:dyDescent="0.25">
      <c r="A54" s="8" t="s">
        <v>26</v>
      </c>
      <c r="B54">
        <v>2</v>
      </c>
      <c r="C54" s="7">
        <f>B54*B$2*(14+13)*B$3</f>
        <v>2211.3000000000002</v>
      </c>
      <c r="D54" t="s">
        <v>58</v>
      </c>
    </row>
    <row r="55" spans="1:4" hidden="1" x14ac:dyDescent="0.25">
      <c r="A55" s="8" t="s">
        <v>81</v>
      </c>
      <c r="B55">
        <v>4</v>
      </c>
      <c r="C55" s="7">
        <f>B55*B$2*(14+13)*B$3</f>
        <v>4422.6000000000004</v>
      </c>
      <c r="D55" t="s">
        <v>58</v>
      </c>
    </row>
    <row r="56" spans="1:4" hidden="1" x14ac:dyDescent="0.25">
      <c r="A56" s="8" t="s">
        <v>82</v>
      </c>
      <c r="B56">
        <v>2</v>
      </c>
      <c r="C56" s="7">
        <f>B56*B$2*(14+13)*B$3</f>
        <v>2211.3000000000002</v>
      </c>
      <c r="D56" t="s">
        <v>58</v>
      </c>
    </row>
    <row r="57" spans="1:4" x14ac:dyDescent="0.25">
      <c r="A57" s="8" t="s">
        <v>27</v>
      </c>
      <c r="B57">
        <v>2</v>
      </c>
      <c r="C57" s="7">
        <f>B57*B$2*(14+13)*B$3</f>
        <v>2211.3000000000002</v>
      </c>
      <c r="D57" t="s">
        <v>58</v>
      </c>
    </row>
    <row r="58" spans="1:4" x14ac:dyDescent="0.25">
      <c r="A58" s="8" t="s">
        <v>28</v>
      </c>
      <c r="B58">
        <v>2</v>
      </c>
      <c r="C58" s="7">
        <f>B58*B$2*(14+15)*B$3</f>
        <v>2375.1</v>
      </c>
      <c r="D58" t="s">
        <v>58</v>
      </c>
    </row>
    <row r="59" spans="1:4" x14ac:dyDescent="0.25">
      <c r="A59" s="8"/>
      <c r="C59" s="7"/>
    </row>
    <row r="60" spans="1:4" s="2" customFormat="1" ht="18.75" x14ac:dyDescent="0.3">
      <c r="A60" s="9" t="s">
        <v>66</v>
      </c>
      <c r="C60" s="11"/>
    </row>
    <row r="61" spans="1:4" s="5" customFormat="1" x14ac:dyDescent="0.25">
      <c r="A61" s="10" t="s">
        <v>88</v>
      </c>
      <c r="B61" s="5" t="s">
        <v>22</v>
      </c>
      <c r="C61" s="6" t="s">
        <v>55</v>
      </c>
    </row>
    <row r="62" spans="1:4" x14ac:dyDescent="0.25">
      <c r="A62" s="8" t="s">
        <v>83</v>
      </c>
      <c r="B62">
        <v>4</v>
      </c>
      <c r="C62" s="7">
        <f>B62*B$2*(21+28)*B$3</f>
        <v>8026.2</v>
      </c>
      <c r="D62" t="s">
        <v>58</v>
      </c>
    </row>
    <row r="63" spans="1:4" x14ac:dyDescent="0.25">
      <c r="A63" s="8" t="s">
        <v>84</v>
      </c>
      <c r="B63">
        <v>2</v>
      </c>
      <c r="C63" s="7">
        <f>B63*B$2*(14+15)*B$3</f>
        <v>2375.1</v>
      </c>
      <c r="D63" t="s">
        <v>58</v>
      </c>
    </row>
    <row r="64" spans="1:4" x14ac:dyDescent="0.25">
      <c r="A64" s="8" t="s">
        <v>29</v>
      </c>
      <c r="B64">
        <v>4</v>
      </c>
      <c r="C64" s="7">
        <f>B64*B$2*(14+13)*B$3</f>
        <v>4422.6000000000004</v>
      </c>
      <c r="D64" t="s">
        <v>58</v>
      </c>
    </row>
    <row r="65" spans="1:4" x14ac:dyDescent="0.25">
      <c r="A65" s="8" t="s">
        <v>85</v>
      </c>
      <c r="B65">
        <v>2</v>
      </c>
      <c r="C65" s="7">
        <f>B65*B$2*(14+13)*B$3</f>
        <v>2211.3000000000002</v>
      </c>
      <c r="D65" t="s">
        <v>58</v>
      </c>
    </row>
    <row r="66" spans="1:4" x14ac:dyDescent="0.25">
      <c r="A66" s="8" t="s">
        <v>30</v>
      </c>
      <c r="B66">
        <v>2</v>
      </c>
      <c r="C66" s="7">
        <f>B66*B$2*(14+13)*B$3</f>
        <v>2211.3000000000002</v>
      </c>
      <c r="D66" t="s">
        <v>58</v>
      </c>
    </row>
    <row r="67" spans="1:4" x14ac:dyDescent="0.25">
      <c r="A67" s="8" t="s">
        <v>67</v>
      </c>
      <c r="B67">
        <v>4</v>
      </c>
      <c r="C67" s="7">
        <f>B67*B$2*(17+15)*B$3</f>
        <v>5241.6000000000004</v>
      </c>
      <c r="D67" t="s">
        <v>58</v>
      </c>
    </row>
    <row r="68" spans="1:4" x14ac:dyDescent="0.25">
      <c r="A68" s="8" t="s">
        <v>31</v>
      </c>
      <c r="B68">
        <v>4</v>
      </c>
      <c r="C68" s="7">
        <f>B68*B$2*(17+23)*B$3</f>
        <v>6552</v>
      </c>
      <c r="D68" t="s">
        <v>58</v>
      </c>
    </row>
    <row r="69" spans="1:4" x14ac:dyDescent="0.25">
      <c r="A69" s="8"/>
      <c r="C69" s="7"/>
    </row>
    <row r="70" spans="1:4" s="2" customFormat="1" ht="18.75" x14ac:dyDescent="0.3">
      <c r="A70" s="9" t="s">
        <v>68</v>
      </c>
      <c r="C70" s="11"/>
    </row>
    <row r="71" spans="1:4" s="5" customFormat="1" x14ac:dyDescent="0.25">
      <c r="A71" s="10" t="s">
        <v>52</v>
      </c>
      <c r="B71" s="5" t="s">
        <v>46</v>
      </c>
      <c r="C71" s="6" t="s">
        <v>55</v>
      </c>
    </row>
    <row r="72" spans="1:4" s="14" customFormat="1" x14ac:dyDescent="0.25">
      <c r="A72" s="13" t="s">
        <v>60</v>
      </c>
      <c r="B72" s="14">
        <v>65</v>
      </c>
      <c r="C72" s="15">
        <f>B$2*B72*B$3</f>
        <v>2661.75</v>
      </c>
      <c r="D72" t="s">
        <v>58</v>
      </c>
    </row>
    <row r="73" spans="1:4" s="14" customFormat="1" x14ac:dyDescent="0.25">
      <c r="A73" s="14" t="s">
        <v>69</v>
      </c>
      <c r="B73" s="14">
        <v>130</v>
      </c>
      <c r="C73" s="15">
        <f>B$2*B73*B$3</f>
        <v>5323.5</v>
      </c>
      <c r="D73" t="s">
        <v>58</v>
      </c>
    </row>
    <row r="74" spans="1:4" s="14" customFormat="1" x14ac:dyDescent="0.25">
      <c r="A74" s="13" t="s">
        <v>61</v>
      </c>
      <c r="B74" s="14">
        <v>65</v>
      </c>
      <c r="C74" s="15">
        <f t="shared" ref="C74:C78" si="2">B$2*B74*B$3</f>
        <v>2661.75</v>
      </c>
      <c r="D74" t="s">
        <v>58</v>
      </c>
    </row>
    <row r="75" spans="1:4" s="14" customFormat="1" x14ac:dyDescent="0.25">
      <c r="A75" s="13" t="s">
        <v>70</v>
      </c>
      <c r="B75" s="14">
        <v>130</v>
      </c>
      <c r="C75" s="15">
        <f t="shared" si="2"/>
        <v>5323.5</v>
      </c>
      <c r="D75" t="s">
        <v>58</v>
      </c>
    </row>
    <row r="76" spans="1:4" s="14" customFormat="1" x14ac:dyDescent="0.25">
      <c r="A76" s="13" t="s">
        <v>62</v>
      </c>
      <c r="B76" s="14">
        <v>65</v>
      </c>
      <c r="C76" s="15">
        <f t="shared" si="2"/>
        <v>2661.75</v>
      </c>
      <c r="D76" t="s">
        <v>58</v>
      </c>
    </row>
    <row r="77" spans="1:4" s="14" customFormat="1" x14ac:dyDescent="0.25">
      <c r="A77" s="13" t="s">
        <v>86</v>
      </c>
      <c r="B77" s="14">
        <v>50</v>
      </c>
      <c r="C77" s="15">
        <f t="shared" si="2"/>
        <v>2047.5</v>
      </c>
      <c r="D77" t="s">
        <v>58</v>
      </c>
    </row>
    <row r="78" spans="1:4" s="14" customFormat="1" x14ac:dyDescent="0.25">
      <c r="A78" s="13" t="s">
        <v>87</v>
      </c>
      <c r="B78" s="14">
        <v>100</v>
      </c>
      <c r="C78" s="15">
        <f t="shared" si="2"/>
        <v>4095</v>
      </c>
      <c r="D78" t="s">
        <v>58</v>
      </c>
    </row>
    <row r="79" spans="1:4" s="14" customFormat="1" x14ac:dyDescent="0.25">
      <c r="A79" s="13"/>
      <c r="C79" s="16"/>
    </row>
    <row r="80" spans="1:4" s="5" customFormat="1" x14ac:dyDescent="0.25">
      <c r="A80" s="10" t="s">
        <v>52</v>
      </c>
      <c r="B80" s="5" t="s">
        <v>22</v>
      </c>
      <c r="C80" s="6" t="s">
        <v>55</v>
      </c>
    </row>
    <row r="81" spans="1:4" x14ac:dyDescent="0.25">
      <c r="A81" s="8" t="s">
        <v>32</v>
      </c>
      <c r="B81">
        <v>2</v>
      </c>
      <c r="C81" s="7">
        <f>B81*B$2*(11+10)*B$3</f>
        <v>1719.9</v>
      </c>
      <c r="D81" t="s">
        <v>58</v>
      </c>
    </row>
    <row r="82" spans="1:4" x14ac:dyDescent="0.25">
      <c r="A82" s="8" t="s">
        <v>33</v>
      </c>
      <c r="B82">
        <v>4</v>
      </c>
      <c r="C82" s="7">
        <f>B82*B$2*(11+10)*B$3</f>
        <v>3439.8</v>
      </c>
      <c r="D82" t="s">
        <v>58</v>
      </c>
    </row>
    <row r="83" spans="1:4" x14ac:dyDescent="0.25">
      <c r="A83" s="8" t="s">
        <v>34</v>
      </c>
      <c r="B83">
        <v>2</v>
      </c>
      <c r="C83" s="7">
        <f>B83*B$2*(17+13)*B$3</f>
        <v>2457</v>
      </c>
      <c r="D83" t="s">
        <v>58</v>
      </c>
    </row>
    <row r="84" spans="1:4" x14ac:dyDescent="0.25">
      <c r="A84" s="8" t="s">
        <v>35</v>
      </c>
      <c r="B84">
        <v>4</v>
      </c>
      <c r="C84" s="7">
        <f>B84*B$2*(17+15)*B$3</f>
        <v>5241.6000000000004</v>
      </c>
      <c r="D84" t="s">
        <v>58</v>
      </c>
    </row>
    <row r="85" spans="1:4" x14ac:dyDescent="0.25">
      <c r="A85" s="8" t="s">
        <v>36</v>
      </c>
      <c r="B85">
        <v>4</v>
      </c>
      <c r="C85" s="7">
        <f>B85*B$2*(10+13)*B$3</f>
        <v>3767.4</v>
      </c>
      <c r="D85" t="s">
        <v>58</v>
      </c>
    </row>
    <row r="86" spans="1:4" x14ac:dyDescent="0.25">
      <c r="A86" s="8" t="s">
        <v>37</v>
      </c>
      <c r="B86">
        <v>6</v>
      </c>
      <c r="C86" s="7">
        <f>B86*B$2*(14+15)*B$3</f>
        <v>7125.3</v>
      </c>
      <c r="D86" t="s">
        <v>58</v>
      </c>
    </row>
    <row r="87" spans="1:4" x14ac:dyDescent="0.25">
      <c r="A87" s="8" t="s">
        <v>38</v>
      </c>
      <c r="B87">
        <v>2</v>
      </c>
      <c r="C87" s="1">
        <f>B87*B$2*(14+13)*B$3</f>
        <v>2211.3000000000002</v>
      </c>
      <c r="D87" t="s">
        <v>58</v>
      </c>
    </row>
    <row r="88" spans="1:4" x14ac:dyDescent="0.25">
      <c r="A88" s="8"/>
    </row>
    <row r="89" spans="1:4" s="18" customFormat="1" ht="15.75" x14ac:dyDescent="0.25">
      <c r="A89" s="17" t="s">
        <v>71</v>
      </c>
      <c r="C89" s="19"/>
    </row>
    <row r="90" spans="1:4" x14ac:dyDescent="0.25">
      <c r="A90" s="8"/>
    </row>
    <row r="91" spans="1:4" s="2" customFormat="1" ht="18.75" x14ac:dyDescent="0.3">
      <c r="A91" s="9" t="s">
        <v>72</v>
      </c>
      <c r="C91" s="3"/>
    </row>
    <row r="92" spans="1:4" s="5" customFormat="1" x14ac:dyDescent="0.25">
      <c r="A92" s="10" t="s">
        <v>52</v>
      </c>
      <c r="B92" s="5" t="s">
        <v>46</v>
      </c>
      <c r="C92" s="6" t="s">
        <v>56</v>
      </c>
    </row>
    <row r="93" spans="1:4" x14ac:dyDescent="0.25">
      <c r="A93" s="8" t="s">
        <v>39</v>
      </c>
      <c r="B93">
        <v>25</v>
      </c>
      <c r="C93" s="1">
        <f t="shared" ref="C93:C103" si="3">B93*B$2*B$3</f>
        <v>1023.75</v>
      </c>
      <c r="D93" t="s">
        <v>58</v>
      </c>
    </row>
    <row r="94" spans="1:4" x14ac:dyDescent="0.25">
      <c r="A94" s="8" t="s">
        <v>40</v>
      </c>
      <c r="B94">
        <v>90</v>
      </c>
      <c r="C94" s="1">
        <f t="shared" si="3"/>
        <v>3685.5</v>
      </c>
      <c r="D94" t="s">
        <v>58</v>
      </c>
    </row>
    <row r="95" spans="1:4" x14ac:dyDescent="0.25">
      <c r="A95" s="8" t="s">
        <v>53</v>
      </c>
      <c r="B95">
        <v>200</v>
      </c>
      <c r="C95" s="1">
        <f t="shared" si="3"/>
        <v>8190</v>
      </c>
      <c r="D95" t="s">
        <v>58</v>
      </c>
    </row>
    <row r="96" spans="1:4" x14ac:dyDescent="0.25">
      <c r="A96" s="8" t="s">
        <v>41</v>
      </c>
      <c r="B96">
        <v>50</v>
      </c>
      <c r="C96" s="1">
        <f t="shared" si="3"/>
        <v>2047.5</v>
      </c>
      <c r="D96" t="s">
        <v>58</v>
      </c>
    </row>
    <row r="97" spans="1:4" x14ac:dyDescent="0.25">
      <c r="A97" s="8" t="s">
        <v>89</v>
      </c>
      <c r="B97">
        <v>140</v>
      </c>
      <c r="C97" s="1">
        <f t="shared" si="3"/>
        <v>5733</v>
      </c>
      <c r="D97" t="s">
        <v>58</v>
      </c>
    </row>
    <row r="98" spans="1:4" x14ac:dyDescent="0.25">
      <c r="A98" s="8" t="s">
        <v>47</v>
      </c>
      <c r="B98">
        <v>30</v>
      </c>
      <c r="C98" s="1">
        <f t="shared" si="3"/>
        <v>1228.5</v>
      </c>
      <c r="D98" t="s">
        <v>58</v>
      </c>
    </row>
    <row r="99" spans="1:4" x14ac:dyDescent="0.25">
      <c r="A99" s="8" t="s">
        <v>42</v>
      </c>
      <c r="B99">
        <v>140</v>
      </c>
      <c r="C99" s="1">
        <f t="shared" si="3"/>
        <v>5733</v>
      </c>
      <c r="D99" t="s">
        <v>58</v>
      </c>
    </row>
    <row r="100" spans="1:4" x14ac:dyDescent="0.25">
      <c r="A100" s="8" t="s">
        <v>50</v>
      </c>
      <c r="B100">
        <v>90</v>
      </c>
      <c r="C100" s="1">
        <f t="shared" si="3"/>
        <v>3685.5</v>
      </c>
      <c r="D100" t="s">
        <v>58</v>
      </c>
    </row>
    <row r="101" spans="1:4" x14ac:dyDescent="0.25">
      <c r="A101" s="8" t="s">
        <v>43</v>
      </c>
      <c r="B101">
        <v>90</v>
      </c>
      <c r="C101" s="1">
        <f t="shared" si="3"/>
        <v>3685.5</v>
      </c>
      <c r="D101" t="s">
        <v>58</v>
      </c>
    </row>
    <row r="102" spans="1:4" x14ac:dyDescent="0.25">
      <c r="A102" s="8" t="s">
        <v>44</v>
      </c>
      <c r="B102">
        <v>30</v>
      </c>
      <c r="C102" s="1">
        <f t="shared" si="3"/>
        <v>1228.5</v>
      </c>
      <c r="D102" t="s">
        <v>58</v>
      </c>
    </row>
    <row r="103" spans="1:4" x14ac:dyDescent="0.25">
      <c r="A103" s="8" t="s">
        <v>45</v>
      </c>
      <c r="B103">
        <v>25</v>
      </c>
      <c r="C103" s="1">
        <f t="shared" si="3"/>
        <v>1023.75</v>
      </c>
      <c r="D103" t="s">
        <v>58</v>
      </c>
    </row>
    <row r="104" spans="1:4" x14ac:dyDescent="0.25">
      <c r="A104" s="8" t="s">
        <v>48</v>
      </c>
      <c r="B104">
        <v>0</v>
      </c>
      <c r="C104" s="1">
        <v>2550</v>
      </c>
      <c r="D104" t="s">
        <v>58</v>
      </c>
    </row>
    <row r="105" spans="1:4" x14ac:dyDescent="0.25">
      <c r="A105" s="8" t="s">
        <v>54</v>
      </c>
      <c r="B105">
        <v>0</v>
      </c>
      <c r="C105" s="1">
        <v>2550</v>
      </c>
      <c r="D105" t="s">
        <v>58</v>
      </c>
    </row>
    <row r="107" spans="1:4" s="2" customFormat="1" ht="18.75" x14ac:dyDescent="0.3">
      <c r="A107" s="2" t="s">
        <v>73</v>
      </c>
      <c r="C107" s="3"/>
    </row>
    <row r="108" spans="1:4" s="5" customFormat="1" x14ac:dyDescent="0.25">
      <c r="A108" s="5" t="s">
        <v>77</v>
      </c>
      <c r="B108" s="5" t="s">
        <v>46</v>
      </c>
      <c r="C108" s="6" t="s">
        <v>55</v>
      </c>
    </row>
    <row r="109" spans="1:4" x14ac:dyDescent="0.25">
      <c r="A109" t="s">
        <v>74</v>
      </c>
      <c r="B109">
        <v>100</v>
      </c>
      <c r="C109" s="1">
        <f>B109*B$2*B$3</f>
        <v>4095</v>
      </c>
      <c r="D109" t="s">
        <v>58</v>
      </c>
    </row>
    <row r="110" spans="1:4" x14ac:dyDescent="0.25">
      <c r="A110" t="s">
        <v>49</v>
      </c>
      <c r="B110">
        <v>200</v>
      </c>
      <c r="C110" s="1">
        <f>B110*B$2*B$3</f>
        <v>8190</v>
      </c>
      <c r="D110" t="s">
        <v>58</v>
      </c>
    </row>
    <row r="111" spans="1:4" x14ac:dyDescent="0.25">
      <c r="A111" t="s">
        <v>75</v>
      </c>
      <c r="B111">
        <v>400</v>
      </c>
      <c r="C111" s="1">
        <f>B111*B$2*B$3</f>
        <v>16380</v>
      </c>
      <c r="D111" t="s">
        <v>58</v>
      </c>
    </row>
    <row r="113" spans="1:4" s="2" customFormat="1" ht="18.75" x14ac:dyDescent="0.3">
      <c r="A113" s="2" t="s">
        <v>76</v>
      </c>
      <c r="C113" s="3"/>
    </row>
    <row r="114" spans="1:4" x14ac:dyDescent="0.25">
      <c r="A114" s="12" t="s">
        <v>57</v>
      </c>
      <c r="C114" s="1">
        <v>850</v>
      </c>
      <c r="D114" t="s">
        <v>51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3" manualBreakCount="3">
    <brk id="32" max="16383" man="1"/>
    <brk id="59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2018-11-15T13:37:29Z</dcterms:modified>
</cp:coreProperties>
</file>